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1"/>
  </bookViews>
  <sheets>
    <sheet name="水氟单标" sheetId="1" r:id="rId1"/>
    <sheet name="尿氟单标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<sst xmlns="http://schemas.openxmlformats.org/spreadsheetml/2006/main" count="52" uniqueCount="25">
  <si>
    <t>水氟离子选择电极法 计算表格</t>
  </si>
  <si>
    <t>检测项目</t>
  </si>
  <si>
    <t>水氟含量测定</t>
  </si>
  <si>
    <t>检测依据</t>
  </si>
  <si>
    <t xml:space="preserve"> GB/T 5750.5-2006</t>
  </si>
  <si>
    <t>仪器名称</t>
  </si>
  <si>
    <t xml:space="preserve"> </t>
  </si>
  <si>
    <t>检验人</t>
  </si>
  <si>
    <t>检验日期</t>
  </si>
  <si>
    <t>标准曲线</t>
  </si>
  <si>
    <t>浓度</t>
  </si>
  <si>
    <t>电位值</t>
  </si>
  <si>
    <t>对数负值</t>
  </si>
  <si>
    <t>截距a</t>
  </si>
  <si>
    <t>斜率b</t>
  </si>
  <si>
    <t>r</t>
  </si>
  <si>
    <t>回归方程</t>
  </si>
  <si>
    <t>E=a+blgc或E=a+lnc</t>
  </si>
  <si>
    <t xml:space="preserve">  </t>
  </si>
  <si>
    <t>样品号</t>
  </si>
  <si>
    <t>活度</t>
  </si>
  <si>
    <t>尿氟选择电极法 计算表格</t>
  </si>
  <si>
    <t>尿氟含量测定</t>
  </si>
  <si>
    <t>WS/T 89-2015</t>
  </si>
  <si>
    <t>浓度（mg/L）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</si>
</sst>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"/>
    <numFmt numFmtId="178" formatCode="0.0_ "/>
    <numFmt numFmtId="179" formatCode="0.0000_ "/>
    <numFmt numFmtId="180" formatCode="0.0"/>
    <numFmt numFmtId="181" formatCode="0.000_ "/>
    <numFmt numFmtId="182" formatCode="0.000_);[Red]\(0.000\)"/>
    <numFmt numFmtId="183" formatCode="0.0_);[Red]\(0.0\)"/>
    <numFmt numFmtId="184" formatCode="0.00_);[Red]\(0.00\)"/>
    <numFmt numFmtId="185" formatCode="0.0000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微软雅黑"/>
      <family val="2"/>
    </font>
    <font>
      <sz val="11"/>
      <name val="微软雅黑"/>
      <family val="2"/>
    </font>
    <font>
      <b/>
      <sz val="11"/>
      <name val="微软雅黑"/>
      <family val="2"/>
    </font>
    <font>
      <sz val="11"/>
      <color indexed="8"/>
      <name val="微软雅黑"/>
      <family val="2"/>
    </font>
    <font>
      <sz val="11"/>
      <color indexed="30"/>
      <name val="微软雅黑"/>
      <family val="2"/>
    </font>
    <font>
      <sz val="12"/>
      <color indexed="8"/>
      <name val="宋体"/>
      <family val="0"/>
    </font>
    <font>
      <sz val="12"/>
      <name val="仿宋"/>
      <family val="3"/>
    </font>
    <font>
      <sz val="12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4"/>
      <color indexed="63"/>
      <name val="等线"/>
      <family val="0"/>
    </font>
    <font>
      <sz val="10"/>
      <color indexed="8"/>
      <name val="等线"/>
      <family val="0"/>
    </font>
    <font>
      <sz val="9"/>
      <color indexed="63"/>
      <name val="等线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微软雅黑"/>
      <family val="2"/>
    </font>
    <font>
      <sz val="11"/>
      <color rgb="FF0070C0"/>
      <name val="微软雅黑"/>
      <family val="2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26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177" fontId="3" fillId="26" borderId="10" xfId="0" applyNumberFormat="1" applyFont="1" applyFill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6" fontId="52" fillId="0" borderId="1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53" fillId="26" borderId="10" xfId="0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77" fontId="3" fillId="33" borderId="10" xfId="0" applyNumberFormat="1" applyFont="1" applyFill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center"/>
    </xf>
    <xf numFmtId="177" fontId="3" fillId="0" borderId="11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7" fontId="0" fillId="0" borderId="0" xfId="0" applyNumberFormat="1" applyAlignment="1">
      <alignment horizontal="center"/>
    </xf>
    <xf numFmtId="181" fontId="54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7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0" fontId="0" fillId="0" borderId="0" xfId="0" applyNumberForma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82" fontId="8" fillId="0" borderId="0" xfId="0" applyNumberFormat="1" applyFont="1" applyAlignment="1">
      <alignment horizontal="center"/>
    </xf>
    <xf numFmtId="178" fontId="8" fillId="0" borderId="0" xfId="0" applyNumberFormat="1" applyFont="1" applyAlignment="1">
      <alignment horizontal="center"/>
    </xf>
    <xf numFmtId="181" fontId="8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7" fontId="52" fillId="26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7" fontId="10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7" fontId="9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7" fontId="0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center"/>
    </xf>
    <xf numFmtId="184" fontId="3" fillId="0" borderId="10" xfId="0" applyNumberFormat="1" applyFont="1" applyBorder="1" applyAlignment="1">
      <alignment horizontal="center"/>
    </xf>
    <xf numFmtId="181" fontId="9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回归曲线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7725"/>
          <c:y val="0.167"/>
          <c:w val="0.70225"/>
          <c:h val="0.596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'水氟单标'!$D$7:$D$12</c:f>
              <c:numCache>
                <c:ptCount val="6"/>
                <c:pt idx="0">
                  <c:v>0.6989700043360187</c:v>
                </c:pt>
                <c:pt idx="1">
                  <c:v>0.3979400086720376</c:v>
                </c:pt>
                <c:pt idx="2">
                  <c:v>0.2218487496163564</c:v>
                </c:pt>
                <c:pt idx="3">
                  <c:v>0</c:v>
                </c:pt>
                <c:pt idx="4">
                  <c:v>-0.3010299956639812</c:v>
                </c:pt>
                <c:pt idx="5">
                  <c:v>-0.47712125471966244</c:v>
                </c:pt>
              </c:numCache>
            </c:numRef>
          </c:xVal>
          <c:yVal>
            <c:numRef>
              <c:f>'水氟单标'!$C$7:$C$12</c:f>
              <c:numCache>
                <c:ptCount val="6"/>
                <c:pt idx="0">
                  <c:v>290.2</c:v>
                </c:pt>
                <c:pt idx="1">
                  <c:v>272.5</c:v>
                </c:pt>
                <c:pt idx="2">
                  <c:v>262.4</c:v>
                </c:pt>
                <c:pt idx="3">
                  <c:v>250</c:v>
                </c:pt>
                <c:pt idx="4">
                  <c:v>232.9</c:v>
                </c:pt>
                <c:pt idx="5">
                  <c:v>222.8</c:v>
                </c:pt>
              </c:numCache>
            </c:numRef>
          </c:yVal>
          <c:smooth val="0"/>
        </c:ser>
        <c:axId val="32741303"/>
        <c:axId val="26236272"/>
      </c:scatterChart>
      <c:valAx>
        <c:axId val="32741303"/>
        <c:scaling>
          <c:orientation val="minMax"/>
          <c:max val="0.8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氟化物活度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ρ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F -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）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=-logaF-]</a:t>
                </a:r>
              </a:p>
            </c:rich>
          </c:tx>
          <c:layout>
            <c:manualLayout>
              <c:xMode val="factor"/>
              <c:yMode val="factor"/>
              <c:x val="-0.097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236272"/>
        <c:crosses val="autoZero"/>
        <c:crossBetween val="midCat"/>
        <c:dispUnits/>
        <c:majorUnit val="0.2"/>
      </c:valAx>
      <c:valAx>
        <c:axId val="26236272"/>
        <c:scaling>
          <c:orientation val="minMax"/>
          <c:max val="300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电位值（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E)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32741303"/>
        <c:crossesAt val="-1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回归曲线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7725"/>
          <c:y val="0.167"/>
          <c:w val="0.70225"/>
          <c:h val="0.5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'尿氟单标'!$D$7:$D$13</c:f>
              <c:numCache>
                <c:ptCount val="7"/>
                <c:pt idx="0">
                  <c:v>1</c:v>
                </c:pt>
                <c:pt idx="1">
                  <c:v>0.6989700043360187</c:v>
                </c:pt>
                <c:pt idx="2">
                  <c:v>0.3010299956639812</c:v>
                </c:pt>
                <c:pt idx="3">
                  <c:v>0</c:v>
                </c:pt>
                <c:pt idx="4">
                  <c:v>-0.3010299956639812</c:v>
                </c:pt>
                <c:pt idx="5">
                  <c:v>-0.6989700043360189</c:v>
                </c:pt>
                <c:pt idx="6">
                  <c:v>-1</c:v>
                </c:pt>
              </c:numCache>
            </c:numRef>
          </c:xVal>
          <c:yVal>
            <c:numRef>
              <c:f>'尿氟单标'!$C$7:$C$13</c:f>
              <c:numCache>
                <c:ptCount val="7"/>
                <c:pt idx="0">
                  <c:v>318.1</c:v>
                </c:pt>
                <c:pt idx="1">
                  <c:v>298.5</c:v>
                </c:pt>
                <c:pt idx="2">
                  <c:v>274.9</c:v>
                </c:pt>
                <c:pt idx="3">
                  <c:v>257.2</c:v>
                </c:pt>
                <c:pt idx="4">
                  <c:v>239.7</c:v>
                </c:pt>
                <c:pt idx="5">
                  <c:v>216.6</c:v>
                </c:pt>
                <c:pt idx="6">
                  <c:v>199.4</c:v>
                </c:pt>
              </c:numCache>
            </c:numRef>
          </c:yVal>
          <c:smooth val="0"/>
        </c:ser>
        <c:axId val="34799857"/>
        <c:axId val="44763258"/>
      </c:scatterChart>
      <c:valAx>
        <c:axId val="34799857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氟化物活度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ρ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F -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）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=-logaF-]</a:t>
                </a:r>
              </a:p>
            </c:rich>
          </c:tx>
          <c:layout>
            <c:manualLayout>
              <c:xMode val="factor"/>
              <c:yMode val="factor"/>
              <c:x val="-0.099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763258"/>
        <c:crosses val="autoZero"/>
        <c:crossBetween val="midCat"/>
        <c:dispUnits/>
        <c:majorUnit val="0.4"/>
      </c:valAx>
      <c:valAx>
        <c:axId val="44763258"/>
        <c:scaling>
          <c:orientation val="minMax"/>
          <c:max val="34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电位值（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E)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9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34799857"/>
        <c:crossesAt val="-1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4</xdr:row>
      <xdr:rowOff>114300</xdr:rowOff>
    </xdr:from>
    <xdr:to>
      <xdr:col>10</xdr:col>
      <xdr:colOff>38100</xdr:colOff>
      <xdr:row>17</xdr:row>
      <xdr:rowOff>114300</xdr:rowOff>
    </xdr:to>
    <xdr:graphicFrame>
      <xdr:nvGraphicFramePr>
        <xdr:cNvPr id="1" name="Chart 260"/>
        <xdr:cNvGraphicFramePr/>
      </xdr:nvGraphicFramePr>
      <xdr:xfrm>
        <a:off x="3314700" y="1076325"/>
        <a:ext cx="4324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4</xdr:row>
      <xdr:rowOff>114300</xdr:rowOff>
    </xdr:from>
    <xdr:to>
      <xdr:col>11</xdr:col>
      <xdr:colOff>38100</xdr:colOff>
      <xdr:row>18</xdr:row>
      <xdr:rowOff>114300</xdr:rowOff>
    </xdr:to>
    <xdr:graphicFrame>
      <xdr:nvGraphicFramePr>
        <xdr:cNvPr id="1" name="Chart 24"/>
        <xdr:cNvGraphicFramePr/>
      </xdr:nvGraphicFramePr>
      <xdr:xfrm>
        <a:off x="3667125" y="933450"/>
        <a:ext cx="45910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workbookViewId="0" topLeftCell="B1">
      <selection activeCell="B27" sqref="B27"/>
    </sheetView>
  </sheetViews>
  <sheetFormatPr defaultColWidth="9.00390625" defaultRowHeight="14.25"/>
  <cols>
    <col min="1" max="1" width="9.875" style="38" customWidth="1"/>
    <col min="2" max="2" width="11.00390625" style="38" bestFit="1" customWidth="1"/>
    <col min="3" max="3" width="9.75390625" style="38" bestFit="1" customWidth="1"/>
    <col min="4" max="4" width="9.625" style="44" bestFit="1" customWidth="1"/>
    <col min="5" max="5" width="11.375" style="38" customWidth="1"/>
    <col min="6" max="6" width="11.25390625" style="38" customWidth="1"/>
    <col min="7" max="7" width="9.125" style="38" bestFit="1" customWidth="1"/>
    <col min="8" max="8" width="9.00390625" style="38" customWidth="1"/>
    <col min="9" max="9" width="9.625" style="38" bestFit="1" customWidth="1"/>
    <col min="10" max="10" width="9.125" style="38" bestFit="1" customWidth="1"/>
    <col min="11" max="11" width="9.50390625" style="38" bestFit="1" customWidth="1"/>
    <col min="12" max="12" width="9.00390625" style="38" customWidth="1"/>
    <col min="13" max="13" width="9.50390625" style="38" bestFit="1" customWidth="1"/>
    <col min="14" max="17" width="9.00390625" style="38" customWidth="1"/>
    <col min="18" max="20" width="12.625" style="38" bestFit="1" customWidth="1"/>
    <col min="21" max="16384" width="9.00390625" style="38" customWidth="1"/>
  </cols>
  <sheetData>
    <row r="1" spans="1:11" ht="29.25" customHeight="1">
      <c r="A1" s="2" t="s">
        <v>0</v>
      </c>
      <c r="B1" s="6"/>
      <c r="C1" s="6"/>
      <c r="D1" s="6"/>
      <c r="E1" s="6"/>
      <c r="F1" s="6"/>
      <c r="G1" s="6"/>
      <c r="H1" s="6"/>
      <c r="I1" s="6"/>
      <c r="J1" s="37"/>
      <c r="K1" s="37"/>
    </row>
    <row r="2" spans="1:11" ht="16.5">
      <c r="A2" s="4"/>
      <c r="B2" s="4"/>
      <c r="C2" s="4"/>
      <c r="D2" s="5"/>
      <c r="E2" s="4"/>
      <c r="F2" s="6"/>
      <c r="G2" s="6"/>
      <c r="H2" s="6"/>
      <c r="I2" s="6"/>
      <c r="J2" s="37"/>
      <c r="K2" s="37"/>
    </row>
    <row r="3" spans="1:11" ht="15">
      <c r="A3" s="7" t="s">
        <v>1</v>
      </c>
      <c r="B3" s="7" t="s">
        <v>2</v>
      </c>
      <c r="C3" s="7"/>
      <c r="D3" s="7"/>
      <c r="E3" s="7" t="s">
        <v>3</v>
      </c>
      <c r="F3" s="8" t="s">
        <v>4</v>
      </c>
      <c r="G3" s="8"/>
      <c r="H3" s="8"/>
      <c r="I3" s="8"/>
      <c r="J3" s="37"/>
      <c r="K3" s="37"/>
    </row>
    <row r="4" spans="1:11" ht="15">
      <c r="A4" s="7" t="s">
        <v>5</v>
      </c>
      <c r="B4" s="7" t="s">
        <v>6</v>
      </c>
      <c r="C4" s="7"/>
      <c r="D4" s="7"/>
      <c r="E4" s="7" t="s">
        <v>7</v>
      </c>
      <c r="F4" s="9"/>
      <c r="G4" s="8" t="s">
        <v>8</v>
      </c>
      <c r="H4" s="9"/>
      <c r="I4" s="9"/>
      <c r="J4" s="37"/>
      <c r="K4" s="37"/>
    </row>
    <row r="5" spans="1:11" ht="16.5">
      <c r="A5" s="10" t="s">
        <v>9</v>
      </c>
      <c r="B5" s="10"/>
      <c r="C5" s="10"/>
      <c r="D5" s="10"/>
      <c r="E5" s="11"/>
      <c r="F5" s="11"/>
      <c r="G5" s="8"/>
      <c r="H5" s="8"/>
      <c r="I5" s="6"/>
      <c r="J5" s="37"/>
      <c r="K5" s="37"/>
    </row>
    <row r="6" spans="1:11" ht="16.5">
      <c r="A6" s="4"/>
      <c r="B6" s="4" t="s">
        <v>10</v>
      </c>
      <c r="C6" s="4" t="s">
        <v>11</v>
      </c>
      <c r="D6" s="5" t="s">
        <v>12</v>
      </c>
      <c r="E6" s="4"/>
      <c r="F6" s="6"/>
      <c r="G6" s="6"/>
      <c r="H6" s="6"/>
      <c r="I6" s="6"/>
      <c r="J6" s="37"/>
      <c r="K6" s="37"/>
    </row>
    <row r="7" spans="1:11" ht="16.5">
      <c r="A7" s="4"/>
      <c r="B7" s="12">
        <v>0.2</v>
      </c>
      <c r="C7" s="13">
        <v>290.2</v>
      </c>
      <c r="D7" s="14">
        <f aca="true" t="shared" si="0" ref="D7:D12">-LOG10(B7)</f>
        <v>0.6989700043360187</v>
      </c>
      <c r="E7" s="4"/>
      <c r="F7" s="6"/>
      <c r="G7" s="6"/>
      <c r="H7" s="6"/>
      <c r="I7" s="6"/>
      <c r="J7" s="37"/>
      <c r="K7" s="37"/>
    </row>
    <row r="8" spans="1:11" ht="16.5">
      <c r="A8" s="4"/>
      <c r="B8" s="12">
        <v>0.4</v>
      </c>
      <c r="C8" s="13">
        <v>272.5</v>
      </c>
      <c r="D8" s="14">
        <f t="shared" si="0"/>
        <v>0.3979400086720376</v>
      </c>
      <c r="E8" s="4"/>
      <c r="F8" s="6"/>
      <c r="G8" s="6"/>
      <c r="H8" s="6"/>
      <c r="I8" s="6"/>
      <c r="J8" s="37"/>
      <c r="K8" s="37"/>
    </row>
    <row r="9" spans="1:11" ht="16.5">
      <c r="A9" s="4"/>
      <c r="B9" s="12">
        <v>0.6</v>
      </c>
      <c r="C9" s="13">
        <v>262.4</v>
      </c>
      <c r="D9" s="14">
        <f t="shared" si="0"/>
        <v>0.2218487496163564</v>
      </c>
      <c r="E9" s="4"/>
      <c r="F9" s="6"/>
      <c r="G9" s="6"/>
      <c r="H9" s="6"/>
      <c r="I9" s="6"/>
      <c r="J9" s="37"/>
      <c r="K9" s="37"/>
    </row>
    <row r="10" spans="1:11" ht="15.75" customHeight="1">
      <c r="A10" s="4"/>
      <c r="B10" s="15">
        <v>1</v>
      </c>
      <c r="C10" s="13">
        <v>250</v>
      </c>
      <c r="D10" s="14">
        <f t="shared" si="0"/>
        <v>0</v>
      </c>
      <c r="E10" s="4"/>
      <c r="F10" s="6"/>
      <c r="G10" s="6"/>
      <c r="H10" s="6"/>
      <c r="I10" s="6"/>
      <c r="J10" s="37"/>
      <c r="K10" s="37"/>
    </row>
    <row r="11" spans="1:11" ht="16.5">
      <c r="A11" s="4"/>
      <c r="B11" s="15">
        <v>2</v>
      </c>
      <c r="C11" s="13">
        <v>232.9</v>
      </c>
      <c r="D11" s="16">
        <f t="shared" si="0"/>
        <v>-0.3010299956639812</v>
      </c>
      <c r="E11" s="4"/>
      <c r="F11" s="6"/>
      <c r="G11" s="6"/>
      <c r="H11" s="6"/>
      <c r="I11" s="6"/>
      <c r="J11" s="37"/>
      <c r="K11" s="37"/>
    </row>
    <row r="12" spans="1:11" ht="16.5">
      <c r="A12" s="4"/>
      <c r="B12" s="15">
        <v>3</v>
      </c>
      <c r="C12" s="13">
        <v>222.8</v>
      </c>
      <c r="D12" s="16">
        <f t="shared" si="0"/>
        <v>-0.47712125471966244</v>
      </c>
      <c r="E12" s="4"/>
      <c r="F12" s="6"/>
      <c r="G12" s="6"/>
      <c r="H12" s="6"/>
      <c r="I12" s="6"/>
      <c r="J12" s="37"/>
      <c r="K12" s="37"/>
    </row>
    <row r="13" spans="1:11" ht="16.5">
      <c r="A13" s="4"/>
      <c r="B13" s="4"/>
      <c r="C13" s="4"/>
      <c r="D13" s="5"/>
      <c r="E13" s="4"/>
      <c r="F13" s="6"/>
      <c r="G13" s="6"/>
      <c r="H13" s="6"/>
      <c r="I13" s="6"/>
      <c r="J13" s="37"/>
      <c r="K13" s="37"/>
    </row>
    <row r="14" spans="1:11" ht="16.5">
      <c r="A14" s="4" t="s">
        <v>6</v>
      </c>
      <c r="B14" s="4" t="s">
        <v>13</v>
      </c>
      <c r="C14" s="4">
        <f>INTERCEPT(C7:C12,D7:D12)</f>
        <v>249.98737053689172</v>
      </c>
      <c r="D14" s="5"/>
      <c r="E14" s="4"/>
      <c r="F14" s="6"/>
      <c r="G14" s="6"/>
      <c r="H14" s="6"/>
      <c r="I14" s="6"/>
      <c r="J14" s="37"/>
      <c r="K14" s="37"/>
    </row>
    <row r="15" spans="1:11" ht="16.5">
      <c r="A15" s="4"/>
      <c r="B15" s="4" t="s">
        <v>14</v>
      </c>
      <c r="C15" s="4">
        <f>SLOPE(C7:C12,D7:D12)</f>
        <v>57.11311086054352</v>
      </c>
      <c r="D15" s="5"/>
      <c r="E15" s="4"/>
      <c r="F15" s="6"/>
      <c r="G15" s="6"/>
      <c r="H15" s="6"/>
      <c r="I15" s="6"/>
      <c r="J15" s="37"/>
      <c r="K15" s="37"/>
    </row>
    <row r="16" spans="1:11" ht="16.5">
      <c r="A16" s="4"/>
      <c r="B16" s="4" t="s">
        <v>15</v>
      </c>
      <c r="C16" s="17">
        <f>CORREL(C7:C12,D7:D12)</f>
        <v>0.9999661456519142</v>
      </c>
      <c r="D16" s="5"/>
      <c r="E16" s="4"/>
      <c r="F16" s="6"/>
      <c r="G16" s="6"/>
      <c r="H16" s="6"/>
      <c r="I16" s="6"/>
      <c r="J16" s="37"/>
      <c r="K16" s="37"/>
    </row>
    <row r="17" spans="1:11" ht="16.5">
      <c r="A17" s="4" t="s">
        <v>16</v>
      </c>
      <c r="B17" s="11" t="s">
        <v>17</v>
      </c>
      <c r="C17" s="11"/>
      <c r="D17" s="11"/>
      <c r="E17" s="11"/>
      <c r="F17" s="6"/>
      <c r="G17" s="6"/>
      <c r="H17" s="6"/>
      <c r="I17" s="6"/>
      <c r="J17" s="37"/>
      <c r="K17" s="37"/>
    </row>
    <row r="18" spans="1:11" ht="16.5">
      <c r="A18" s="4"/>
      <c r="B18" s="4" t="s">
        <v>18</v>
      </c>
      <c r="C18" s="4"/>
      <c r="D18" s="5"/>
      <c r="E18" s="4"/>
      <c r="F18" s="4"/>
      <c r="G18" s="4"/>
      <c r="H18" s="6"/>
      <c r="I18" s="6"/>
      <c r="J18" s="37"/>
      <c r="K18" s="37"/>
    </row>
    <row r="19" spans="1:17" ht="16.5">
      <c r="A19" s="12" t="s">
        <v>6</v>
      </c>
      <c r="B19" s="12"/>
      <c r="C19" s="12"/>
      <c r="D19" s="14"/>
      <c r="E19" s="12"/>
      <c r="F19" s="12"/>
      <c r="G19" s="12"/>
      <c r="H19" s="6"/>
      <c r="I19" s="6"/>
      <c r="J19" s="37"/>
      <c r="K19" s="37"/>
      <c r="L19" s="13">
        <v>233.9</v>
      </c>
      <c r="M19" s="13">
        <v>234.1</v>
      </c>
      <c r="N19" s="13">
        <v>234.2</v>
      </c>
      <c r="O19" s="48">
        <v>233.2</v>
      </c>
      <c r="P19" s="13">
        <v>233.5</v>
      </c>
      <c r="Q19" s="13">
        <v>234.1</v>
      </c>
    </row>
    <row r="20" spans="1:20" ht="16.5">
      <c r="A20" s="12" t="s">
        <v>19</v>
      </c>
      <c r="B20" s="12" t="s">
        <v>11</v>
      </c>
      <c r="C20" s="12" t="s">
        <v>20</v>
      </c>
      <c r="D20" s="14" t="s">
        <v>10</v>
      </c>
      <c r="E20" s="12"/>
      <c r="F20" s="19"/>
      <c r="G20" s="12"/>
      <c r="H20" s="6"/>
      <c r="I20" s="6"/>
      <c r="J20" s="39"/>
      <c r="K20" s="40"/>
      <c r="L20" s="68">
        <v>2.421895706253257</v>
      </c>
      <c r="M20" s="68">
        <v>2.40235996792606</v>
      </c>
      <c r="N20" s="68">
        <v>2.3926512713725647</v>
      </c>
      <c r="O20" s="68">
        <v>2.49153033677904</v>
      </c>
      <c r="P20" s="68">
        <v>2.4614450624631066</v>
      </c>
      <c r="Q20" s="68">
        <v>2.40235996792606</v>
      </c>
      <c r="R20" s="41"/>
      <c r="S20" s="71">
        <f>AVERAGE(L20:Q20)</f>
        <v>2.4287070521200147</v>
      </c>
      <c r="T20" s="71">
        <f>STDEVP(L20:Q20)</f>
        <v>0.03594740107769674</v>
      </c>
    </row>
    <row r="21" spans="1:18" ht="16.5">
      <c r="A21" s="20">
        <v>1</v>
      </c>
      <c r="B21" s="13">
        <v>266.8</v>
      </c>
      <c r="C21" s="21">
        <f>(B21-$C$14)/$C$15</f>
        <v>0.2943742550490848</v>
      </c>
      <c r="D21" s="45">
        <f>POWER(10,-C21)</f>
        <v>0.5077217227095303</v>
      </c>
      <c r="E21" s="22"/>
      <c r="F21" s="46">
        <f>AVERAGE(D21:D26)</f>
        <v>1.2018395480530222</v>
      </c>
      <c r="G21" s="47">
        <f>STDEVP(D21:D26)</f>
        <v>0.8744089457204699</v>
      </c>
      <c r="H21" s="24">
        <f aca="true" t="shared" si="1" ref="H21:H25">AVERAGE(D21:D22)</f>
        <v>0.5301506853990354</v>
      </c>
      <c r="I21" s="39"/>
      <c r="J21" s="39"/>
      <c r="K21" s="40"/>
      <c r="L21" s="42">
        <v>0.565</v>
      </c>
      <c r="M21" s="39"/>
      <c r="N21" s="40"/>
      <c r="O21" s="41"/>
      <c r="P21" s="39"/>
      <c r="Q21" s="40"/>
      <c r="R21" s="41"/>
    </row>
    <row r="22" spans="1:18" ht="16.5">
      <c r="A22" s="20">
        <v>2</v>
      </c>
      <c r="B22" s="13">
        <v>264.7</v>
      </c>
      <c r="C22" s="21">
        <f aca="true" t="shared" si="2" ref="C22:C38">(B22-$C$14)/$C$15</f>
        <v>0.25760511450747225</v>
      </c>
      <c r="D22" s="45">
        <f aca="true" t="shared" si="3" ref="D22:D43">POWER(10,-C22)</f>
        <v>0.5525796480885405</v>
      </c>
      <c r="E22" s="22"/>
      <c r="F22" s="23"/>
      <c r="G22" s="21"/>
      <c r="H22" s="25"/>
      <c r="I22" s="39"/>
      <c r="J22" s="39"/>
      <c r="K22" s="40"/>
      <c r="L22" s="42">
        <v>0.569</v>
      </c>
      <c r="M22" s="39"/>
      <c r="N22" s="40"/>
      <c r="O22" s="41"/>
      <c r="P22" s="39"/>
      <c r="Q22" s="40"/>
      <c r="R22" s="41"/>
    </row>
    <row r="23" spans="1:18" ht="16.5">
      <c r="A23" s="20">
        <v>3</v>
      </c>
      <c r="B23" s="13">
        <v>261.1</v>
      </c>
      <c r="C23" s="21">
        <f t="shared" si="2"/>
        <v>0.19457230215042345</v>
      </c>
      <c r="D23" s="45">
        <f t="shared" si="3"/>
        <v>0.6388923645087545</v>
      </c>
      <c r="E23" s="22"/>
      <c r="F23" s="23"/>
      <c r="G23" s="21"/>
      <c r="H23" s="24">
        <f t="shared" si="1"/>
        <v>0.6388923645087545</v>
      </c>
      <c r="I23" s="39"/>
      <c r="J23" s="39"/>
      <c r="K23" s="40"/>
      <c r="L23" s="42">
        <v>0.574</v>
      </c>
      <c r="M23" s="39"/>
      <c r="N23" s="40"/>
      <c r="O23" s="41"/>
      <c r="P23" s="39"/>
      <c r="Q23" s="40"/>
      <c r="R23" s="41"/>
    </row>
    <row r="24" spans="1:18" ht="16.5">
      <c r="A24" s="20">
        <v>4</v>
      </c>
      <c r="B24" s="48">
        <v>261.1</v>
      </c>
      <c r="C24" s="21">
        <f t="shared" si="2"/>
        <v>0.19457230215042345</v>
      </c>
      <c r="D24" s="45">
        <f t="shared" si="3"/>
        <v>0.6388923645087545</v>
      </c>
      <c r="E24" s="22"/>
      <c r="F24" s="23"/>
      <c r="G24" s="21"/>
      <c r="H24" s="25"/>
      <c r="I24" s="39"/>
      <c r="J24" s="39"/>
      <c r="K24" s="40"/>
      <c r="L24" s="42">
        <v>0.546</v>
      </c>
      <c r="M24" s="39"/>
      <c r="N24" s="40"/>
      <c r="O24" s="41"/>
      <c r="P24" s="39"/>
      <c r="Q24" s="40"/>
      <c r="R24" s="41"/>
    </row>
    <row r="25" spans="1:18" ht="16.5">
      <c r="A25" s="20">
        <v>5</v>
      </c>
      <c r="B25" s="13">
        <v>228.2</v>
      </c>
      <c r="C25" s="21">
        <f t="shared" si="2"/>
        <v>-0.38147756633483415</v>
      </c>
      <c r="D25" s="45">
        <f t="shared" si="3"/>
        <v>2.407008180813099</v>
      </c>
      <c r="E25" s="22"/>
      <c r="F25" s="23"/>
      <c r="G25" s="21"/>
      <c r="H25" s="24">
        <f t="shared" si="1"/>
        <v>2.4364755942512764</v>
      </c>
      <c r="I25" s="39"/>
      <c r="J25" s="39"/>
      <c r="K25" s="40"/>
      <c r="L25" s="42">
        <v>0.529</v>
      </c>
      <c r="M25" s="39"/>
      <c r="N25" s="40"/>
      <c r="O25" s="41"/>
      <c r="P25" s="39"/>
      <c r="Q25" s="40"/>
      <c r="R25" s="41"/>
    </row>
    <row r="26" spans="1:18" ht="16.5">
      <c r="A26" s="20">
        <v>6</v>
      </c>
      <c r="B26" s="13">
        <v>227.6</v>
      </c>
      <c r="C26" s="21">
        <f t="shared" si="2"/>
        <v>-0.39198303506100896</v>
      </c>
      <c r="D26" s="45">
        <f t="shared" si="3"/>
        <v>2.4659430076894537</v>
      </c>
      <c r="E26" s="22"/>
      <c r="F26" s="23"/>
      <c r="G26" s="21"/>
      <c r="H26" s="25"/>
      <c r="I26" s="39"/>
      <c r="J26" s="39"/>
      <c r="K26" s="40"/>
      <c r="L26" s="41"/>
      <c r="M26" s="39"/>
      <c r="N26" s="40"/>
      <c r="O26" s="41"/>
      <c r="P26" s="39"/>
      <c r="Q26" s="40"/>
      <c r="R26" s="41"/>
    </row>
    <row r="27" spans="1:18" ht="16.5">
      <c r="A27" s="20">
        <v>7</v>
      </c>
      <c r="B27" s="13">
        <v>247.98</v>
      </c>
      <c r="C27" s="21">
        <f t="shared" si="2"/>
        <v>-0.03514728066193493</v>
      </c>
      <c r="D27" s="45">
        <f t="shared" si="3"/>
        <v>1.0842945644344768</v>
      </c>
      <c r="E27" s="22"/>
      <c r="F27" s="23"/>
      <c r="G27" s="21"/>
      <c r="H27" s="24"/>
      <c r="I27" s="39"/>
      <c r="J27" s="39"/>
      <c r="K27" s="40"/>
      <c r="L27" s="13">
        <v>233.9</v>
      </c>
      <c r="M27" s="13">
        <v>234.12</v>
      </c>
      <c r="N27" s="13">
        <v>234.56</v>
      </c>
      <c r="O27" s="48">
        <v>233.98</v>
      </c>
      <c r="P27" s="13">
        <v>234.28</v>
      </c>
      <c r="Q27" s="13">
        <v>234.6</v>
      </c>
      <c r="R27" s="41"/>
    </row>
    <row r="28" spans="1:18" ht="16.5">
      <c r="A28" s="20">
        <v>8</v>
      </c>
      <c r="B28" s="13">
        <v>247.98</v>
      </c>
      <c r="C28" s="21">
        <f t="shared" si="2"/>
        <v>-0.03514728066193493</v>
      </c>
      <c r="D28" s="45">
        <f t="shared" si="3"/>
        <v>1.0842945644344768</v>
      </c>
      <c r="E28" s="22"/>
      <c r="F28" s="23"/>
      <c r="G28" s="21"/>
      <c r="H28" s="25"/>
      <c r="I28" s="39"/>
      <c r="J28" s="39"/>
      <c r="K28" s="40"/>
      <c r="L28" s="41"/>
      <c r="M28" s="39"/>
      <c r="N28" s="40"/>
      <c r="O28" s="41"/>
      <c r="P28" s="39"/>
      <c r="Q28" s="40"/>
      <c r="R28" s="41"/>
    </row>
    <row r="29" spans="1:18" ht="16.5">
      <c r="A29" s="20">
        <v>9</v>
      </c>
      <c r="B29" s="13">
        <v>247.98</v>
      </c>
      <c r="C29" s="21">
        <f t="shared" si="2"/>
        <v>-0.03514728066193493</v>
      </c>
      <c r="D29" s="45">
        <f t="shared" si="3"/>
        <v>1.0842945644344768</v>
      </c>
      <c r="E29" s="22"/>
      <c r="F29" s="23"/>
      <c r="G29" s="21"/>
      <c r="H29" s="24"/>
      <c r="I29" s="39"/>
      <c r="J29" s="39"/>
      <c r="K29" s="40"/>
      <c r="L29" s="41"/>
      <c r="M29" s="39"/>
      <c r="N29" s="40"/>
      <c r="O29" s="41"/>
      <c r="P29" s="39"/>
      <c r="Q29" s="40"/>
      <c r="R29" s="41"/>
    </row>
    <row r="30" spans="1:18" ht="16.5">
      <c r="A30" s="20">
        <v>10</v>
      </c>
      <c r="B30" s="13">
        <v>247.98</v>
      </c>
      <c r="C30" s="21">
        <f t="shared" si="2"/>
        <v>-0.03514728066193493</v>
      </c>
      <c r="D30" s="45">
        <f t="shared" si="3"/>
        <v>1.0842945644344768</v>
      </c>
      <c r="E30" s="22"/>
      <c r="F30" s="23"/>
      <c r="G30" s="21"/>
      <c r="H30" s="24"/>
      <c r="I30" s="39"/>
      <c r="J30" s="39"/>
      <c r="K30" s="40"/>
      <c r="L30" s="41"/>
      <c r="M30" s="39"/>
      <c r="N30" s="40"/>
      <c r="O30" s="41"/>
      <c r="P30" s="39"/>
      <c r="Q30" s="40"/>
      <c r="R30" s="41"/>
    </row>
    <row r="31" spans="1:13" ht="16.5">
      <c r="A31" s="20">
        <v>11</v>
      </c>
      <c r="B31" s="13">
        <v>247.98</v>
      </c>
      <c r="C31" s="21">
        <f t="shared" si="2"/>
        <v>-0.03514728066193493</v>
      </c>
      <c r="D31" s="45">
        <f t="shared" si="3"/>
        <v>1.0842945644344768</v>
      </c>
      <c r="E31" s="26"/>
      <c r="F31" s="23"/>
      <c r="G31" s="27"/>
      <c r="H31" s="24"/>
      <c r="I31" s="39"/>
      <c r="J31" s="40"/>
      <c r="K31" s="41"/>
      <c r="M31" s="43"/>
    </row>
    <row r="32" spans="1:11" ht="16.5">
      <c r="A32" s="20">
        <v>12</v>
      </c>
      <c r="B32" s="13">
        <v>247.98</v>
      </c>
      <c r="C32" s="21">
        <f t="shared" si="2"/>
        <v>-0.03514728066193493</v>
      </c>
      <c r="D32" s="45">
        <f t="shared" si="3"/>
        <v>1.0842945644344768</v>
      </c>
      <c r="E32" s="28"/>
      <c r="F32" s="23"/>
      <c r="G32" s="21"/>
      <c r="H32" s="24"/>
      <c r="I32" s="39"/>
      <c r="J32" s="40"/>
      <c r="K32" s="41"/>
    </row>
    <row r="33" spans="1:11" ht="16.5">
      <c r="A33" s="20">
        <v>13</v>
      </c>
      <c r="B33" s="13">
        <v>247.98</v>
      </c>
      <c r="C33" s="21">
        <f t="shared" si="2"/>
        <v>-0.03514728066193493</v>
      </c>
      <c r="D33" s="45">
        <f t="shared" si="3"/>
        <v>1.0842945644344768</v>
      </c>
      <c r="E33" s="28"/>
      <c r="F33" s="23"/>
      <c r="G33" s="21"/>
      <c r="H33" s="24"/>
      <c r="I33" s="39"/>
      <c r="J33" s="40"/>
      <c r="K33" s="41"/>
    </row>
    <row r="34" spans="1:11" ht="16.5">
      <c r="A34" s="20">
        <v>14</v>
      </c>
      <c r="B34" s="13">
        <v>247.98</v>
      </c>
      <c r="C34" s="21">
        <f t="shared" si="2"/>
        <v>-0.03514728066193493</v>
      </c>
      <c r="D34" s="45">
        <f t="shared" si="3"/>
        <v>1.0842945644344768</v>
      </c>
      <c r="E34" s="28"/>
      <c r="F34" s="23"/>
      <c r="G34" s="21"/>
      <c r="H34" s="24"/>
      <c r="I34" s="39"/>
      <c r="J34" s="40"/>
      <c r="K34" s="41"/>
    </row>
    <row r="35" spans="1:11" ht="16.5">
      <c r="A35" s="20">
        <v>15</v>
      </c>
      <c r="B35" s="13">
        <v>247.98</v>
      </c>
      <c r="C35" s="21">
        <f t="shared" si="2"/>
        <v>-0.03514728066193493</v>
      </c>
      <c r="D35" s="45">
        <f t="shared" si="3"/>
        <v>1.0842945644344768</v>
      </c>
      <c r="E35" s="29"/>
      <c r="F35" s="23"/>
      <c r="G35" s="21"/>
      <c r="H35" s="6"/>
      <c r="I35" s="39"/>
      <c r="J35" s="40"/>
      <c r="K35" s="41"/>
    </row>
    <row r="36" spans="1:11" ht="16.5">
      <c r="A36" s="20">
        <v>16</v>
      </c>
      <c r="B36" s="13">
        <v>247.98</v>
      </c>
      <c r="C36" s="21">
        <f t="shared" si="2"/>
        <v>-0.03514728066193493</v>
      </c>
      <c r="D36" s="45">
        <f t="shared" si="3"/>
        <v>1.0842945644344768</v>
      </c>
      <c r="E36" s="28"/>
      <c r="F36" s="23"/>
      <c r="G36" s="21"/>
      <c r="H36" s="25"/>
      <c r="I36" s="39"/>
      <c r="J36" s="40"/>
      <c r="K36" s="41"/>
    </row>
    <row r="37" spans="1:11" ht="16.5">
      <c r="A37" s="20">
        <v>17</v>
      </c>
      <c r="B37" s="13">
        <v>247.98</v>
      </c>
      <c r="C37" s="21">
        <f t="shared" si="2"/>
        <v>-0.03514728066193493</v>
      </c>
      <c r="D37" s="45">
        <f t="shared" si="3"/>
        <v>1.0842945644344768</v>
      </c>
      <c r="E37" s="29"/>
      <c r="F37" s="23"/>
      <c r="G37" s="21"/>
      <c r="H37" s="6"/>
      <c r="I37" s="39"/>
      <c r="J37" s="40"/>
      <c r="K37" s="41"/>
    </row>
    <row r="38" spans="1:11" ht="16.5">
      <c r="A38" s="20">
        <v>18</v>
      </c>
      <c r="B38" s="13">
        <v>247.98</v>
      </c>
      <c r="C38" s="21">
        <f t="shared" si="2"/>
        <v>-0.03514728066193493</v>
      </c>
      <c r="D38" s="45">
        <f t="shared" si="3"/>
        <v>1.0842945644344768</v>
      </c>
      <c r="E38" s="12"/>
      <c r="F38" s="23"/>
      <c r="G38" s="21"/>
      <c r="H38" s="25"/>
      <c r="I38" s="39"/>
      <c r="K38" s="43" t="s">
        <v>6</v>
      </c>
    </row>
    <row r="39" spans="1:11" ht="16.5">
      <c r="A39" s="49"/>
      <c r="B39" s="50"/>
      <c r="C39" s="21"/>
      <c r="D39" s="14"/>
      <c r="E39" s="12"/>
      <c r="F39" s="51"/>
      <c r="G39" s="21"/>
      <c r="H39" s="25"/>
      <c r="I39" s="25"/>
      <c r="J39" s="64"/>
      <c r="K39" s="43"/>
    </row>
    <row r="40" spans="1:11" ht="17.25">
      <c r="A40" s="52"/>
      <c r="B40" s="53"/>
      <c r="C40" s="54"/>
      <c r="D40" s="14"/>
      <c r="E40" s="55"/>
      <c r="F40" s="56"/>
      <c r="G40" s="54"/>
      <c r="H40" s="57"/>
      <c r="I40" s="69"/>
      <c r="J40" s="64"/>
      <c r="K40" s="43"/>
    </row>
    <row r="41" spans="1:11" ht="17.25">
      <c r="A41" s="55"/>
      <c r="B41" s="56"/>
      <c r="C41" s="54"/>
      <c r="D41" s="14"/>
      <c r="E41" s="55"/>
      <c r="F41" s="56"/>
      <c r="G41" s="54"/>
      <c r="H41" s="58"/>
      <c r="I41" s="58"/>
      <c r="J41" s="64"/>
      <c r="K41" s="43"/>
    </row>
    <row r="42" spans="1:11" ht="17.25">
      <c r="A42" s="58"/>
      <c r="B42" s="59"/>
      <c r="C42" s="57"/>
      <c r="D42" s="60"/>
      <c r="E42" s="61"/>
      <c r="F42" s="62"/>
      <c r="G42" s="57"/>
      <c r="H42" s="57"/>
      <c r="I42" s="57"/>
      <c r="J42" s="43"/>
      <c r="K42" s="43"/>
    </row>
    <row r="43" spans="2:11" ht="16.5">
      <c r="B43" s="63"/>
      <c r="C43" s="64"/>
      <c r="D43" s="60"/>
      <c r="E43" s="65"/>
      <c r="F43" s="66"/>
      <c r="G43" s="64"/>
      <c r="I43" s="43"/>
      <c r="J43" s="43"/>
      <c r="K43" s="43"/>
    </row>
    <row r="44" spans="2:13" ht="14.25">
      <c r="B44" s="63"/>
      <c r="C44" s="64"/>
      <c r="E44" s="65"/>
      <c r="F44" s="66"/>
      <c r="G44" s="64"/>
      <c r="H44" s="64"/>
      <c r="I44" s="67"/>
      <c r="M44" s="70"/>
    </row>
    <row r="45" spans="2:9" ht="14.25">
      <c r="B45" s="66"/>
      <c r="C45" s="64"/>
      <c r="E45" s="65"/>
      <c r="F45" s="43"/>
      <c r="G45" s="43"/>
      <c r="H45" s="43"/>
      <c r="I45" s="43"/>
    </row>
    <row r="46" spans="3:10" ht="14.25">
      <c r="C46" s="64"/>
      <c r="E46" s="65"/>
      <c r="F46" s="43"/>
      <c r="G46" s="64"/>
      <c r="H46" s="64"/>
      <c r="I46" s="43"/>
      <c r="J46" s="43"/>
    </row>
    <row r="47" spans="5:8" ht="14.25">
      <c r="E47" s="65"/>
      <c r="F47" s="67"/>
      <c r="G47" s="67"/>
      <c r="H47" s="67"/>
    </row>
  </sheetData>
  <sheetProtection/>
  <mergeCells count="8">
    <mergeCell ref="A1:I1"/>
    <mergeCell ref="B3:D3"/>
    <mergeCell ref="F3:I3"/>
    <mergeCell ref="B4:D4"/>
    <mergeCell ref="H4:I4"/>
    <mergeCell ref="A5:D5"/>
    <mergeCell ref="A19:C19"/>
    <mergeCell ref="E19:G19"/>
  </mergeCells>
  <printOptions/>
  <pageMargins left="0.53" right="0.33" top="1" bottom="1" header="0.56" footer="0.5"/>
  <pageSetup blackAndWhite="1" fitToHeight="1" fitToWidth="1" horizontalDpi="600" verticalDpi="600" orientation="portrait" paperSize="9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 topLeftCell="A1">
      <selection activeCell="O15" sqref="O15"/>
    </sheetView>
  </sheetViews>
  <sheetFormatPr defaultColWidth="9.00390625" defaultRowHeight="14.25"/>
  <cols>
    <col min="1" max="1" width="9.00390625" style="1" customWidth="1"/>
    <col min="2" max="2" width="10.75390625" style="1" customWidth="1"/>
    <col min="3" max="3" width="11.00390625" style="1" bestFit="1" customWidth="1"/>
    <col min="4" max="4" width="14.125" style="1" bestFit="1" customWidth="1"/>
    <col min="5" max="16384" width="9.00390625" style="1" customWidth="1"/>
  </cols>
  <sheetData>
    <row r="1" spans="1:13" ht="18">
      <c r="A1" s="2" t="s">
        <v>21</v>
      </c>
      <c r="B1" s="3"/>
      <c r="C1" s="3"/>
      <c r="D1" s="3"/>
      <c r="E1" s="3"/>
      <c r="F1" s="3"/>
      <c r="G1" s="3"/>
      <c r="H1" s="3"/>
      <c r="I1" s="3"/>
      <c r="J1" s="37"/>
      <c r="L1" s="37"/>
      <c r="M1" s="38"/>
    </row>
    <row r="2" spans="1:13" ht="16.5">
      <c r="A2" s="4"/>
      <c r="B2" s="4"/>
      <c r="C2" s="4"/>
      <c r="D2" s="5"/>
      <c r="E2" s="4"/>
      <c r="F2" s="6"/>
      <c r="G2" s="6"/>
      <c r="H2" s="6"/>
      <c r="I2" s="6"/>
      <c r="J2" s="37"/>
      <c r="L2" s="37"/>
      <c r="M2" s="38"/>
    </row>
    <row r="3" spans="1:13" ht="15">
      <c r="A3" s="7" t="s">
        <v>1</v>
      </c>
      <c r="B3" s="7" t="s">
        <v>22</v>
      </c>
      <c r="C3" s="7"/>
      <c r="D3" s="7"/>
      <c r="E3" s="7" t="s">
        <v>3</v>
      </c>
      <c r="F3" s="8" t="s">
        <v>23</v>
      </c>
      <c r="G3" s="8"/>
      <c r="H3" s="8"/>
      <c r="I3" s="8"/>
      <c r="J3" s="37"/>
      <c r="L3" s="37"/>
      <c r="M3" s="38"/>
    </row>
    <row r="4" spans="1:13" ht="15">
      <c r="A4" s="7" t="s">
        <v>5</v>
      </c>
      <c r="B4" s="7" t="s">
        <v>6</v>
      </c>
      <c r="C4" s="7"/>
      <c r="D4" s="7"/>
      <c r="E4" s="7" t="s">
        <v>7</v>
      </c>
      <c r="F4" s="9"/>
      <c r="G4" s="8" t="s">
        <v>8</v>
      </c>
      <c r="H4" s="9"/>
      <c r="I4" s="9"/>
      <c r="J4" s="37"/>
      <c r="L4" s="37"/>
      <c r="M4" s="38"/>
    </row>
    <row r="5" spans="1:13" ht="16.5">
      <c r="A5" s="10" t="s">
        <v>9</v>
      </c>
      <c r="B5" s="10"/>
      <c r="C5" s="10"/>
      <c r="D5" s="10"/>
      <c r="E5" s="11"/>
      <c r="F5" s="11"/>
      <c r="G5" s="8"/>
      <c r="H5" s="8"/>
      <c r="I5" s="6"/>
      <c r="J5" s="37"/>
      <c r="L5" s="37"/>
      <c r="M5" s="38"/>
    </row>
    <row r="6" spans="1:13" ht="16.5">
      <c r="A6" s="4"/>
      <c r="B6" s="4" t="s">
        <v>10</v>
      </c>
      <c r="C6" s="4" t="s">
        <v>11</v>
      </c>
      <c r="D6" s="5" t="s">
        <v>12</v>
      </c>
      <c r="E6" s="4"/>
      <c r="F6" s="6"/>
      <c r="G6" s="6"/>
      <c r="H6" s="6"/>
      <c r="I6" s="6"/>
      <c r="J6" s="37"/>
      <c r="L6" s="37"/>
      <c r="M6" s="38"/>
    </row>
    <row r="7" spans="1:13" ht="16.5">
      <c r="A7" s="4"/>
      <c r="B7" s="12">
        <v>0.1</v>
      </c>
      <c r="C7" s="13">
        <v>318.1</v>
      </c>
      <c r="D7" s="14">
        <f aca="true" t="shared" si="0" ref="D7:D13">-LOG10(B7)</f>
        <v>1</v>
      </c>
      <c r="E7" s="4"/>
      <c r="F7" s="6"/>
      <c r="G7" s="6"/>
      <c r="H7" s="6"/>
      <c r="I7" s="6"/>
      <c r="J7" s="37"/>
      <c r="L7" s="37"/>
      <c r="M7" s="38"/>
    </row>
    <row r="8" spans="1:13" ht="16.5">
      <c r="A8" s="4"/>
      <c r="B8" s="12">
        <v>0.2</v>
      </c>
      <c r="C8" s="13">
        <v>298.5</v>
      </c>
      <c r="D8" s="14">
        <f t="shared" si="0"/>
        <v>0.6989700043360187</v>
      </c>
      <c r="E8" s="4"/>
      <c r="F8" s="6"/>
      <c r="G8" s="6"/>
      <c r="H8" s="6"/>
      <c r="I8" s="6"/>
      <c r="J8" s="37"/>
      <c r="L8" s="37"/>
      <c r="M8" s="38"/>
    </row>
    <row r="9" spans="1:13" ht="16.5">
      <c r="A9" s="4"/>
      <c r="B9" s="12">
        <v>0.5</v>
      </c>
      <c r="C9" s="13">
        <v>274.9</v>
      </c>
      <c r="D9" s="14">
        <f t="shared" si="0"/>
        <v>0.3010299956639812</v>
      </c>
      <c r="E9" s="4"/>
      <c r="F9" s="6"/>
      <c r="G9" s="6"/>
      <c r="H9" s="6"/>
      <c r="I9" s="6"/>
      <c r="J9" s="37"/>
      <c r="L9" s="37"/>
      <c r="M9" s="38"/>
    </row>
    <row r="10" spans="1:13" ht="16.5">
      <c r="A10" s="4"/>
      <c r="B10" s="15">
        <v>1</v>
      </c>
      <c r="C10" s="13">
        <v>257.2</v>
      </c>
      <c r="D10" s="14">
        <f t="shared" si="0"/>
        <v>0</v>
      </c>
      <c r="E10" s="4"/>
      <c r="F10" s="6"/>
      <c r="G10" s="6"/>
      <c r="H10" s="6"/>
      <c r="I10" s="6"/>
      <c r="J10" s="37"/>
      <c r="L10" s="37"/>
      <c r="M10" s="38"/>
    </row>
    <row r="11" spans="1:13" ht="16.5">
      <c r="A11" s="4"/>
      <c r="B11" s="15">
        <v>2</v>
      </c>
      <c r="C11" s="13">
        <v>239.7</v>
      </c>
      <c r="D11" s="14">
        <f t="shared" si="0"/>
        <v>-0.3010299956639812</v>
      </c>
      <c r="E11" s="4"/>
      <c r="F11" s="6"/>
      <c r="G11" s="6"/>
      <c r="H11" s="6"/>
      <c r="I11" s="6"/>
      <c r="J11" s="37"/>
      <c r="L11" s="37"/>
      <c r="M11" s="38"/>
    </row>
    <row r="12" spans="1:13" ht="16.5">
      <c r="A12" s="4"/>
      <c r="B12" s="15">
        <v>5</v>
      </c>
      <c r="C12" s="13">
        <v>216.6</v>
      </c>
      <c r="D12" s="16">
        <f t="shared" si="0"/>
        <v>-0.6989700043360189</v>
      </c>
      <c r="E12" s="4"/>
      <c r="F12" s="6"/>
      <c r="G12" s="6"/>
      <c r="H12" s="6"/>
      <c r="I12" s="6"/>
      <c r="J12" s="37"/>
      <c r="L12" s="37"/>
      <c r="M12" s="38"/>
    </row>
    <row r="13" spans="1:13" ht="16.5">
      <c r="A13" s="4"/>
      <c r="B13" s="15">
        <v>10</v>
      </c>
      <c r="C13" s="13">
        <v>199.4</v>
      </c>
      <c r="D13" s="16">
        <f t="shared" si="0"/>
        <v>-1</v>
      </c>
      <c r="E13" s="4"/>
      <c r="F13" s="6"/>
      <c r="G13" s="6"/>
      <c r="H13" s="6"/>
      <c r="I13" s="6"/>
      <c r="J13" s="37"/>
      <c r="L13" s="37"/>
      <c r="M13" s="38"/>
    </row>
    <row r="14" spans="1:13" ht="16.5">
      <c r="A14" s="4"/>
      <c r="B14" s="4"/>
      <c r="C14" s="4"/>
      <c r="D14" s="5"/>
      <c r="E14" s="4"/>
      <c r="F14" s="6"/>
      <c r="G14" s="6"/>
      <c r="H14" s="6"/>
      <c r="I14" s="6"/>
      <c r="J14" s="37"/>
      <c r="L14" s="37"/>
      <c r="M14" s="38"/>
    </row>
    <row r="15" spans="1:13" ht="16.5">
      <c r="A15" s="4" t="s">
        <v>6</v>
      </c>
      <c r="B15" s="4" t="s">
        <v>13</v>
      </c>
      <c r="C15" s="17">
        <f>INTERCEPT(C7:C13,D7:D13)</f>
        <v>257.7714285714286</v>
      </c>
      <c r="D15" s="5"/>
      <c r="E15" s="4"/>
      <c r="F15" s="6"/>
      <c r="G15" s="6"/>
      <c r="H15" s="6"/>
      <c r="I15" s="6"/>
      <c r="J15" s="37"/>
      <c r="L15" s="37"/>
      <c r="M15" s="38"/>
    </row>
    <row r="16" spans="1:13" ht="16.5">
      <c r="A16" s="4"/>
      <c r="B16" s="4" t="s">
        <v>14</v>
      </c>
      <c r="C16" s="17">
        <f>SLOPE(C7:C13,D7:D13)</f>
        <v>59.0629695978243</v>
      </c>
      <c r="D16" s="5"/>
      <c r="E16" s="4"/>
      <c r="F16" s="6"/>
      <c r="G16" s="6"/>
      <c r="H16" s="6"/>
      <c r="I16" s="6"/>
      <c r="J16" s="37"/>
      <c r="L16" s="37"/>
      <c r="M16" s="38"/>
    </row>
    <row r="17" spans="1:13" ht="16.5">
      <c r="A17" s="4"/>
      <c r="B17" s="4" t="s">
        <v>15</v>
      </c>
      <c r="C17" s="17">
        <f>CORREL(C8:C13,D8:D13)</f>
        <v>0.999979893642238</v>
      </c>
      <c r="D17" s="5"/>
      <c r="E17" s="4"/>
      <c r="F17" s="6"/>
      <c r="G17" s="6"/>
      <c r="H17" s="6"/>
      <c r="I17" s="6"/>
      <c r="J17" s="37"/>
      <c r="L17" s="37"/>
      <c r="M17" s="38"/>
    </row>
    <row r="18" spans="1:13" ht="16.5">
      <c r="A18" s="4" t="s">
        <v>16</v>
      </c>
      <c r="B18" s="18" t="s">
        <v>17</v>
      </c>
      <c r="C18" s="18"/>
      <c r="D18" s="11"/>
      <c r="E18" s="11"/>
      <c r="F18" s="6"/>
      <c r="G18" s="6"/>
      <c r="H18" s="6"/>
      <c r="I18" s="6"/>
      <c r="J18" s="37"/>
      <c r="L18" s="37"/>
      <c r="M18" s="38"/>
    </row>
    <row r="19" spans="1:13" ht="16.5">
      <c r="A19" s="4"/>
      <c r="B19" s="4" t="s">
        <v>18</v>
      </c>
      <c r="C19" s="4"/>
      <c r="D19" s="5"/>
      <c r="E19" s="4"/>
      <c r="F19" s="4"/>
      <c r="G19" s="4"/>
      <c r="H19" s="6"/>
      <c r="I19" s="6"/>
      <c r="J19" s="37"/>
      <c r="L19" s="37"/>
      <c r="M19" s="38"/>
    </row>
    <row r="20" spans="1:13" ht="16.5">
      <c r="A20" s="12" t="s">
        <v>6</v>
      </c>
      <c r="B20" s="12"/>
      <c r="C20" s="12"/>
      <c r="D20" s="14"/>
      <c r="E20" s="12"/>
      <c r="F20" s="12"/>
      <c r="G20" s="12"/>
      <c r="H20" s="6"/>
      <c r="I20" s="6"/>
      <c r="J20" s="37"/>
      <c r="L20" s="37"/>
      <c r="M20" s="38"/>
    </row>
    <row r="21" spans="1:13" ht="16.5">
      <c r="A21" s="12" t="s">
        <v>19</v>
      </c>
      <c r="B21" s="12" t="s">
        <v>11</v>
      </c>
      <c r="C21" s="12" t="s">
        <v>20</v>
      </c>
      <c r="D21" s="14" t="s">
        <v>24</v>
      </c>
      <c r="E21" s="12"/>
      <c r="F21" s="19"/>
      <c r="G21" s="12"/>
      <c r="H21" s="6"/>
      <c r="I21" s="6"/>
      <c r="J21" s="37"/>
      <c r="L21" s="37"/>
      <c r="M21" s="38"/>
    </row>
    <row r="22" spans="1:13" ht="16.5">
      <c r="A22" s="20">
        <v>1</v>
      </c>
      <c r="B22" s="13">
        <v>274.3</v>
      </c>
      <c r="C22" s="21">
        <f>(B22-$C$15)/$C$16</f>
        <v>0.2798466033983546</v>
      </c>
      <c r="D22" s="14">
        <f>POWER(10,-C22)</f>
        <v>0.524992859565792</v>
      </c>
      <c r="E22" s="22"/>
      <c r="F22" s="23"/>
      <c r="G22" s="21"/>
      <c r="H22" s="24"/>
      <c r="I22" s="39"/>
      <c r="J22" s="40"/>
      <c r="L22" s="41"/>
      <c r="M22" s="38"/>
    </row>
    <row r="23" spans="1:13" ht="16.5">
      <c r="A23" s="20">
        <v>2</v>
      </c>
      <c r="B23" s="13">
        <v>273.4</v>
      </c>
      <c r="C23" s="21">
        <f aca="true" t="shared" si="1" ref="C23:C39">(B23-$C$15)/$C$16</f>
        <v>0.2646086293152975</v>
      </c>
      <c r="D23" s="14">
        <f aca="true" t="shared" si="2" ref="D23:D39">POWER(10,-C23)</f>
        <v>0.5437401099518311</v>
      </c>
      <c r="E23" s="22"/>
      <c r="F23" s="23"/>
      <c r="G23" s="21"/>
      <c r="H23" s="25"/>
      <c r="I23" s="39"/>
      <c r="J23" s="40"/>
      <c r="L23" s="41"/>
      <c r="M23" s="38"/>
    </row>
    <row r="24" spans="1:13" ht="16.5">
      <c r="A24" s="20">
        <v>3</v>
      </c>
      <c r="B24" s="13">
        <v>268.6</v>
      </c>
      <c r="C24" s="21">
        <f t="shared" si="1"/>
        <v>0.18333943420566368</v>
      </c>
      <c r="D24" s="14">
        <f t="shared" si="2"/>
        <v>0.6556326391717311</v>
      </c>
      <c r="E24" s="22"/>
      <c r="F24" s="23"/>
      <c r="G24" s="21"/>
      <c r="H24" s="24"/>
      <c r="I24" s="39"/>
      <c r="J24" s="40"/>
      <c r="L24" s="41"/>
      <c r="M24" s="38"/>
    </row>
    <row r="25" spans="1:13" ht="16.5">
      <c r="A25" s="20">
        <v>4</v>
      </c>
      <c r="B25" s="13">
        <v>269</v>
      </c>
      <c r="C25" s="21">
        <f t="shared" si="1"/>
        <v>0.19011186713146616</v>
      </c>
      <c r="D25" s="14">
        <f t="shared" si="2"/>
        <v>0.6454879405184034</v>
      </c>
      <c r="E25" s="22"/>
      <c r="F25" s="23"/>
      <c r="G25" s="21"/>
      <c r="H25" s="25"/>
      <c r="I25" s="39"/>
      <c r="J25" s="40"/>
      <c r="L25" s="41"/>
      <c r="M25" s="38"/>
    </row>
    <row r="26" spans="1:13" ht="16.5">
      <c r="A26" s="20">
        <v>5</v>
      </c>
      <c r="B26" s="13">
        <v>221.7</v>
      </c>
      <c r="C26" s="21">
        <f t="shared" si="1"/>
        <v>-0.6107283263447251</v>
      </c>
      <c r="D26" s="14">
        <f t="shared" si="2"/>
        <v>4.0806404131691965</v>
      </c>
      <c r="E26" s="22"/>
      <c r="F26" s="23"/>
      <c r="G26" s="21"/>
      <c r="H26" s="24"/>
      <c r="I26" s="39"/>
      <c r="J26" s="40"/>
      <c r="L26" s="41"/>
      <c r="M26" s="38"/>
    </row>
    <row r="27" spans="1:13" ht="16.5">
      <c r="A27" s="20">
        <v>6</v>
      </c>
      <c r="B27" s="13">
        <v>221.7</v>
      </c>
      <c r="C27" s="21">
        <f t="shared" si="1"/>
        <v>-0.6107283263447251</v>
      </c>
      <c r="D27" s="14">
        <f t="shared" si="2"/>
        <v>4.0806404131691965</v>
      </c>
      <c r="E27" s="22"/>
      <c r="F27" s="23"/>
      <c r="G27" s="21"/>
      <c r="H27" s="25"/>
      <c r="I27" s="39"/>
      <c r="J27" s="40"/>
      <c r="L27" s="41"/>
      <c r="M27" s="38"/>
    </row>
    <row r="28" spans="1:13" ht="16.5">
      <c r="A28" s="20">
        <v>7</v>
      </c>
      <c r="B28" s="13">
        <v>220.1</v>
      </c>
      <c r="C28" s="21">
        <f t="shared" si="1"/>
        <v>-0.6378180580479365</v>
      </c>
      <c r="D28" s="14">
        <f t="shared" si="2"/>
        <v>4.343282299618268</v>
      </c>
      <c r="E28" s="22"/>
      <c r="F28" s="23"/>
      <c r="G28" s="21"/>
      <c r="H28" s="24"/>
      <c r="I28" s="39"/>
      <c r="J28" s="40"/>
      <c r="L28" s="42"/>
      <c r="M28" s="38"/>
    </row>
    <row r="29" spans="1:13" ht="16.5">
      <c r="A29" s="20">
        <v>8</v>
      </c>
      <c r="B29" s="13">
        <v>220</v>
      </c>
      <c r="C29" s="21">
        <f t="shared" si="1"/>
        <v>-0.6395111662793871</v>
      </c>
      <c r="D29" s="14">
        <f t="shared" si="2"/>
        <v>4.360247746237554</v>
      </c>
      <c r="E29" s="22"/>
      <c r="F29" s="23"/>
      <c r="G29" s="21"/>
      <c r="H29" s="25"/>
      <c r="I29" s="39"/>
      <c r="J29" s="40"/>
      <c r="L29" s="42"/>
      <c r="M29" s="38"/>
    </row>
    <row r="30" spans="1:13" ht="16.5">
      <c r="A30" s="20">
        <v>9</v>
      </c>
      <c r="B30" s="13">
        <v>247.98</v>
      </c>
      <c r="C30" s="21">
        <f t="shared" si="1"/>
        <v>-0.16577948311947555</v>
      </c>
      <c r="D30" s="14">
        <f t="shared" si="2"/>
        <v>1.4648038849140192</v>
      </c>
      <c r="E30" s="22"/>
      <c r="F30" s="23"/>
      <c r="G30" s="21"/>
      <c r="H30" s="24"/>
      <c r="I30" s="39"/>
      <c r="J30" s="40"/>
      <c r="L30" s="42"/>
      <c r="M30" s="38"/>
    </row>
    <row r="31" spans="1:13" ht="16.5">
      <c r="A31" s="20">
        <v>10</v>
      </c>
      <c r="B31" s="13">
        <v>247.98</v>
      </c>
      <c r="C31" s="21">
        <f t="shared" si="1"/>
        <v>-0.16577948311947555</v>
      </c>
      <c r="D31" s="14">
        <f t="shared" si="2"/>
        <v>1.4648038849140192</v>
      </c>
      <c r="E31" s="22"/>
      <c r="F31" s="23"/>
      <c r="G31" s="21"/>
      <c r="H31" s="24"/>
      <c r="I31" s="39"/>
      <c r="J31" s="40"/>
      <c r="L31" s="41"/>
      <c r="M31" s="38"/>
    </row>
    <row r="32" spans="1:13" ht="16.5">
      <c r="A32" s="20">
        <v>11</v>
      </c>
      <c r="B32" s="13">
        <v>247.98</v>
      </c>
      <c r="C32" s="21">
        <f t="shared" si="1"/>
        <v>-0.16577948311947555</v>
      </c>
      <c r="D32" s="14">
        <f t="shared" si="2"/>
        <v>1.4648038849140192</v>
      </c>
      <c r="E32" s="26"/>
      <c r="F32" s="23"/>
      <c r="G32" s="27"/>
      <c r="H32" s="24"/>
      <c r="I32" s="39"/>
      <c r="J32" s="40"/>
      <c r="L32" s="41"/>
      <c r="M32" s="38"/>
    </row>
    <row r="33" spans="1:13" ht="16.5">
      <c r="A33" s="20">
        <v>12</v>
      </c>
      <c r="B33" s="13">
        <v>247.98</v>
      </c>
      <c r="C33" s="21">
        <f t="shared" si="1"/>
        <v>-0.16577948311947555</v>
      </c>
      <c r="D33" s="14">
        <f t="shared" si="2"/>
        <v>1.4648038849140192</v>
      </c>
      <c r="E33" s="28"/>
      <c r="F33" s="23"/>
      <c r="G33" s="21"/>
      <c r="H33" s="24"/>
      <c r="I33" s="39"/>
      <c r="J33" s="40"/>
      <c r="L33" s="41"/>
      <c r="M33" s="38"/>
    </row>
    <row r="34" spans="1:13" ht="16.5">
      <c r="A34" s="20">
        <v>13</v>
      </c>
      <c r="B34" s="13">
        <v>247.98</v>
      </c>
      <c r="C34" s="21">
        <f t="shared" si="1"/>
        <v>-0.16577948311947555</v>
      </c>
      <c r="D34" s="14">
        <f t="shared" si="2"/>
        <v>1.4648038849140192</v>
      </c>
      <c r="E34" s="28"/>
      <c r="F34" s="23"/>
      <c r="G34" s="21"/>
      <c r="H34" s="24"/>
      <c r="I34" s="39"/>
      <c r="J34" s="40"/>
      <c r="L34" s="41"/>
      <c r="M34" s="38"/>
    </row>
    <row r="35" spans="1:13" ht="16.5">
      <c r="A35" s="20">
        <v>14</v>
      </c>
      <c r="B35" s="13">
        <v>247.98</v>
      </c>
      <c r="C35" s="21">
        <f t="shared" si="1"/>
        <v>-0.16577948311947555</v>
      </c>
      <c r="D35" s="14">
        <f t="shared" si="2"/>
        <v>1.4648038849140192</v>
      </c>
      <c r="E35" s="28"/>
      <c r="F35" s="23"/>
      <c r="G35" s="21"/>
      <c r="H35" s="24"/>
      <c r="I35" s="39"/>
      <c r="J35" s="40"/>
      <c r="L35" s="41"/>
      <c r="M35" s="38"/>
    </row>
    <row r="36" spans="1:13" ht="16.5">
      <c r="A36" s="20">
        <v>15</v>
      </c>
      <c r="B36" s="13">
        <v>247.98</v>
      </c>
      <c r="C36" s="21">
        <f t="shared" si="1"/>
        <v>-0.16577948311947555</v>
      </c>
      <c r="D36" s="14">
        <f t="shared" si="2"/>
        <v>1.4648038849140192</v>
      </c>
      <c r="E36" s="29"/>
      <c r="F36" s="23"/>
      <c r="G36" s="21"/>
      <c r="H36" s="6"/>
      <c r="I36" s="39"/>
      <c r="J36" s="40"/>
      <c r="L36" s="41"/>
      <c r="M36" s="38"/>
    </row>
    <row r="37" spans="1:13" ht="16.5">
      <c r="A37" s="20">
        <v>16</v>
      </c>
      <c r="B37" s="13">
        <v>247.98</v>
      </c>
      <c r="C37" s="21">
        <f t="shared" si="1"/>
        <v>-0.16577948311947555</v>
      </c>
      <c r="D37" s="14">
        <f t="shared" si="2"/>
        <v>1.4648038849140192</v>
      </c>
      <c r="E37" s="28"/>
      <c r="F37" s="23"/>
      <c r="G37" s="21"/>
      <c r="H37" s="25"/>
      <c r="I37" s="39"/>
      <c r="J37" s="40"/>
      <c r="L37" s="41"/>
      <c r="M37" s="38"/>
    </row>
    <row r="38" spans="1:13" ht="16.5">
      <c r="A38" s="20">
        <v>17</v>
      </c>
      <c r="B38" s="13">
        <v>247.98</v>
      </c>
      <c r="C38" s="21">
        <f t="shared" si="1"/>
        <v>-0.16577948311947555</v>
      </c>
      <c r="D38" s="14">
        <f t="shared" si="2"/>
        <v>1.4648038849140192</v>
      </c>
      <c r="E38" s="29"/>
      <c r="F38" s="23"/>
      <c r="G38" s="21"/>
      <c r="H38" s="6"/>
      <c r="I38" s="39"/>
      <c r="J38" s="40"/>
      <c r="L38" s="41"/>
      <c r="M38" s="38"/>
    </row>
    <row r="39" spans="1:13" ht="16.5">
      <c r="A39" s="20">
        <v>18</v>
      </c>
      <c r="B39" s="13">
        <v>247.98</v>
      </c>
      <c r="C39" s="21">
        <f t="shared" si="1"/>
        <v>-0.16577948311947555</v>
      </c>
      <c r="D39" s="14">
        <f t="shared" si="2"/>
        <v>1.4648038849140192</v>
      </c>
      <c r="E39" s="12"/>
      <c r="F39" s="23"/>
      <c r="G39" s="21"/>
      <c r="H39" s="25"/>
      <c r="I39" s="39"/>
      <c r="J39" s="38"/>
      <c r="L39" s="43" t="s">
        <v>6</v>
      </c>
      <c r="M39" s="38"/>
    </row>
    <row r="40" spans="2:8" ht="14.25">
      <c r="B40" s="30"/>
      <c r="C40" s="31"/>
      <c r="D40" s="32"/>
      <c r="H40" s="32"/>
    </row>
    <row r="41" ht="14.25">
      <c r="C41" s="33"/>
    </row>
    <row r="42" spans="2:3" ht="14.25">
      <c r="B42" s="30"/>
      <c r="C42" s="33"/>
    </row>
    <row r="43" spans="2:3" ht="14.25">
      <c r="B43" s="34"/>
      <c r="C43" s="33"/>
    </row>
    <row r="44" spans="2:3" ht="14.25">
      <c r="B44" s="34"/>
      <c r="C44" s="33"/>
    </row>
    <row r="45" spans="2:3" ht="14.25">
      <c r="B45" s="34"/>
      <c r="C45" s="33"/>
    </row>
    <row r="46" spans="2:3" ht="14.25">
      <c r="B46" s="35"/>
      <c r="C46" s="36"/>
    </row>
    <row r="47" spans="2:3" ht="14.25">
      <c r="B47" s="34"/>
      <c r="C47" s="36"/>
    </row>
    <row r="48" spans="2:3" ht="14.25">
      <c r="B48" s="35"/>
      <c r="C48" s="36"/>
    </row>
    <row r="49" spans="2:3" ht="14.25">
      <c r="B49" s="35"/>
      <c r="C49" s="36"/>
    </row>
    <row r="50" spans="2:3" ht="14.25">
      <c r="B50" s="35"/>
      <c r="C50" s="36"/>
    </row>
    <row r="51" spans="2:3" ht="14.25">
      <c r="B51" s="35"/>
      <c r="C51" s="36"/>
    </row>
    <row r="52" spans="2:3" ht="14.25">
      <c r="B52" s="35"/>
      <c r="C52" s="35"/>
    </row>
    <row r="53" spans="2:3" ht="14.25">
      <c r="B53" s="35"/>
      <c r="C53" s="35"/>
    </row>
    <row r="54" spans="2:3" ht="14.25">
      <c r="B54" s="35"/>
      <c r="C54" s="35"/>
    </row>
  </sheetData>
  <sheetProtection/>
  <mergeCells count="9">
    <mergeCell ref="A1:I1"/>
    <mergeCell ref="B3:D3"/>
    <mergeCell ref="F3:I3"/>
    <mergeCell ref="B4:D4"/>
    <mergeCell ref="H4:I4"/>
    <mergeCell ref="A5:D5"/>
    <mergeCell ref="B18:C18"/>
    <mergeCell ref="A20:C20"/>
    <mergeCell ref="E20:G20"/>
  </mergeCells>
  <printOptions/>
  <pageMargins left="0.75" right="0.75" top="1" bottom="1" header="0.5" footer="0.5"/>
  <pageSetup fitToHeight="1" fitToWidth="1" horizontalDpi="600" verticalDpi="6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一场梦</cp:lastModifiedBy>
  <cp:lastPrinted>2007-12-04T02:21:08Z</cp:lastPrinted>
  <dcterms:created xsi:type="dcterms:W3CDTF">2004-09-17T07:08:13Z</dcterms:created>
  <dcterms:modified xsi:type="dcterms:W3CDTF">2024-03-12T02:27:56Z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2F0ABC7DC3454FC6AA790EA1A9EFDF0A</vt:lpwstr>
  </property>
  <property fmtid="{D5CDD505-2E9C-101B-9397-08002B2CF9AE}" pid="4" name="KSOProductBuildV">
    <vt:lpwstr>2052-12.1.0.16388</vt:lpwstr>
  </property>
</Properties>
</file>